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.quiros\Documents\"/>
    </mc:Choice>
  </mc:AlternateContent>
  <bookViews>
    <workbookView xWindow="0" yWindow="0" windowWidth="15345" windowHeight="53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7" i="1" l="1"/>
  <c r="F47" i="1"/>
  <c r="F57" i="1"/>
  <c r="F52" i="1"/>
  <c r="F51" i="1"/>
  <c r="F55" i="1"/>
  <c r="F38" i="1" l="1"/>
  <c r="F39" i="1"/>
  <c r="F40" i="1"/>
  <c r="F41" i="1"/>
  <c r="F42" i="1"/>
  <c r="F43" i="1"/>
  <c r="F44" i="1"/>
  <c r="F45" i="1"/>
  <c r="F46" i="1"/>
  <c r="F48" i="1"/>
  <c r="F49" i="1"/>
  <c r="F50" i="1"/>
  <c r="F53" i="1"/>
  <c r="F54" i="1"/>
  <c r="F56" i="1"/>
  <c r="F37" i="1"/>
  <c r="F58" i="1" l="1"/>
  <c r="D34" i="1"/>
  <c r="D22" i="1"/>
  <c r="D12" i="1"/>
  <c r="D11" i="1"/>
  <c r="D2" i="1"/>
  <c r="D3" i="1"/>
  <c r="D4" i="1"/>
  <c r="D5" i="1"/>
  <c r="D7" i="1"/>
  <c r="D8" i="1"/>
  <c r="D9" i="1"/>
  <c r="C3" i="1"/>
  <c r="C4" i="1"/>
  <c r="C5" i="1"/>
  <c r="C8" i="1" s="1"/>
  <c r="C2" i="1"/>
  <c r="C7" i="1" s="1"/>
  <c r="E45" i="1" l="1"/>
  <c r="E52" i="1"/>
  <c r="E55" i="1"/>
  <c r="E57" i="1"/>
  <c r="E51" i="1"/>
  <c r="E56" i="1"/>
  <c r="E50" i="1"/>
  <c r="E54" i="1"/>
  <c r="E39" i="1"/>
  <c r="E37" i="1"/>
  <c r="E41" i="1"/>
  <c r="C9" i="1"/>
  <c r="C10" i="1"/>
  <c r="E49" i="1"/>
  <c r="E44" i="1"/>
  <c r="E42" i="1"/>
  <c r="E40" i="1"/>
  <c r="E38" i="1"/>
  <c r="C11" i="1"/>
  <c r="C12" i="1" s="1"/>
  <c r="E48" i="1"/>
  <c r="E43" i="1"/>
  <c r="C13" i="1"/>
  <c r="D10" i="1" l="1"/>
  <c r="D15" i="1" s="1"/>
  <c r="F60" i="1" s="1"/>
  <c r="E46" i="1"/>
  <c r="E53" i="1"/>
</calcChain>
</file>

<file path=xl/sharedStrings.xml><?xml version="1.0" encoding="utf-8"?>
<sst xmlns="http://schemas.openxmlformats.org/spreadsheetml/2006/main" count="112" uniqueCount="65">
  <si>
    <t>ST</t>
  </si>
  <si>
    <t>DX</t>
  </si>
  <si>
    <t>IQ</t>
  </si>
  <si>
    <t>HT</t>
  </si>
  <si>
    <t>HP</t>
  </si>
  <si>
    <t>FP</t>
  </si>
  <si>
    <t>Per</t>
  </si>
  <si>
    <t>Will</t>
  </si>
  <si>
    <t>Bspeed</t>
  </si>
  <si>
    <t>Bmove</t>
  </si>
  <si>
    <t>Lift</t>
  </si>
  <si>
    <t>Trait</t>
  </si>
  <si>
    <t>Modifier</t>
  </si>
  <si>
    <t>Score</t>
  </si>
  <si>
    <t>Cost</t>
  </si>
  <si>
    <t>Total for stats Section:</t>
  </si>
  <si>
    <t>Advantage</t>
  </si>
  <si>
    <t>Disadvantage</t>
  </si>
  <si>
    <t xml:space="preserve">Total for Advantages: </t>
  </si>
  <si>
    <t>Total for Disadvantages:</t>
  </si>
  <si>
    <t>Skill</t>
  </si>
  <si>
    <t>Base Stat</t>
  </si>
  <si>
    <t>Difficulty</t>
  </si>
  <si>
    <t>E</t>
  </si>
  <si>
    <t>Total Score for Skills Section</t>
  </si>
  <si>
    <t>Total Score for Character</t>
  </si>
  <si>
    <t>A</t>
  </si>
  <si>
    <t>H</t>
  </si>
  <si>
    <t>Easy</t>
  </si>
  <si>
    <t>Average</t>
  </si>
  <si>
    <t>Hard</t>
  </si>
  <si>
    <t>Gadgeteer</t>
  </si>
  <si>
    <t>Use Time-Machine</t>
  </si>
  <si>
    <t>Research</t>
  </si>
  <si>
    <t>Computer Operation</t>
  </si>
  <si>
    <t>Driving</t>
  </si>
  <si>
    <t>Electronics Repair</t>
  </si>
  <si>
    <t>Machinist</t>
  </si>
  <si>
    <t>Mechanic</t>
  </si>
  <si>
    <t>Mathematics</t>
  </si>
  <si>
    <t>Very Hard</t>
  </si>
  <si>
    <t>V</t>
  </si>
  <si>
    <t>Odious Personal Habit (Shouting)</t>
  </si>
  <si>
    <t>Curious</t>
  </si>
  <si>
    <t>Nightmares</t>
  </si>
  <si>
    <t>Shyness</t>
  </si>
  <si>
    <t>Weird Science</t>
  </si>
  <si>
    <t>Single-Minded</t>
  </si>
  <si>
    <t>Reputation (Crackpot)</t>
  </si>
  <si>
    <t>Selfless</t>
  </si>
  <si>
    <t>Absent Minded</t>
  </si>
  <si>
    <t>Teaching</t>
  </si>
  <si>
    <t>Uncongenial</t>
  </si>
  <si>
    <t>Pilot (Flying Car)</t>
  </si>
  <si>
    <t>Speed Reading</t>
  </si>
  <si>
    <t>Engineer (Electrical)</t>
  </si>
  <si>
    <t>Engineer (Temporal)</t>
  </si>
  <si>
    <t>Engineer (Automobiles)</t>
  </si>
  <si>
    <t>Gizmo (3)</t>
  </si>
  <si>
    <t>Metallurgy</t>
  </si>
  <si>
    <t>Navigation</t>
  </si>
  <si>
    <t>Engineer (Materials)</t>
  </si>
  <si>
    <t>Engineer (Clockwork)</t>
  </si>
  <si>
    <t>Physics (General)</t>
  </si>
  <si>
    <t>Physics (Temporal)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</si>
</sst>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D3" sqref="D3"/>
    </sheetView>
  </sheetViews>
  <sheetFormatPr defaultRowHeight="15" x14ac:dyDescent="0.25"/>
  <cols>
    <col min="1" max="1" width="20.28515625" customWidth="1"/>
  </cols>
  <sheetData>
    <row r="1" spans="1:4" x14ac:dyDescent="0.25">
      <c r="A1" t="s">
        <v>11</v>
      </c>
      <c r="B1" t="s">
        <v>12</v>
      </c>
      <c r="C1" t="s">
        <v>13</v>
      </c>
      <c r="D1" t="s">
        <v>14</v>
      </c>
    </row>
    <row r="2" spans="1:4" x14ac:dyDescent="0.25">
      <c r="A2" t="s">
        <v>0</v>
      </c>
      <c r="B2">
        <v>-1</v>
      </c>
      <c r="C2">
        <f>10+B2</f>
        <v>9</v>
      </c>
      <c r="D2">
        <f>10*(B2)</f>
        <v>-10</v>
      </c>
    </row>
    <row r="3" spans="1:4" x14ac:dyDescent="0.25">
      <c r="A3" t="s">
        <v>1</v>
      </c>
      <c r="B3">
        <v>-1</v>
      </c>
      <c r="C3">
        <f t="shared" ref="C3:C5" si="0">10+B3</f>
        <v>9</v>
      </c>
      <c r="D3">
        <f>20*(B3)</f>
        <v>-20</v>
      </c>
    </row>
    <row r="4" spans="1:4" x14ac:dyDescent="0.25">
      <c r="A4" t="s">
        <v>2</v>
      </c>
      <c r="B4">
        <v>5</v>
      </c>
      <c r="C4">
        <f t="shared" si="0"/>
        <v>15</v>
      </c>
      <c r="D4">
        <f>20*(B4)</f>
        <v>100</v>
      </c>
    </row>
    <row r="5" spans="1:4" x14ac:dyDescent="0.25">
      <c r="A5" t="s">
        <v>3</v>
      </c>
      <c r="B5">
        <v>-1</v>
      </c>
      <c r="C5">
        <f t="shared" si="0"/>
        <v>9</v>
      </c>
      <c r="D5">
        <f>10*(B5)</f>
        <v>-10</v>
      </c>
    </row>
    <row r="7" spans="1:4" x14ac:dyDescent="0.25">
      <c r="A7" t="s">
        <v>4</v>
      </c>
      <c r="B7">
        <v>0</v>
      </c>
      <c r="C7">
        <f>C2+B7</f>
        <v>9</v>
      </c>
      <c r="D7">
        <f>2*B7</f>
        <v>0</v>
      </c>
    </row>
    <row r="8" spans="1:4" x14ac:dyDescent="0.25">
      <c r="A8" t="s">
        <v>5</v>
      </c>
      <c r="B8">
        <v>0</v>
      </c>
      <c r="C8">
        <f>C5+B8</f>
        <v>9</v>
      </c>
      <c r="D8">
        <f>3*B8</f>
        <v>0</v>
      </c>
    </row>
    <row r="9" spans="1:4" x14ac:dyDescent="0.25">
      <c r="A9" t="s">
        <v>6</v>
      </c>
      <c r="B9">
        <v>-2</v>
      </c>
      <c r="C9">
        <f>C4+B9</f>
        <v>13</v>
      </c>
      <c r="D9">
        <f>5*B9</f>
        <v>-10</v>
      </c>
    </row>
    <row r="10" spans="1:4" x14ac:dyDescent="0.25">
      <c r="A10" t="s">
        <v>7</v>
      </c>
      <c r="B10">
        <v>-3</v>
      </c>
      <c r="C10">
        <f>C4+B10</f>
        <v>12</v>
      </c>
      <c r="D10">
        <f>5*(C10-C4)</f>
        <v>-15</v>
      </c>
    </row>
    <row r="11" spans="1:4" x14ac:dyDescent="0.25">
      <c r="A11" t="s">
        <v>8</v>
      </c>
      <c r="B11">
        <v>0.5</v>
      </c>
      <c r="C11">
        <f>(C5+C3)/4 +B11</f>
        <v>5</v>
      </c>
      <c r="D11">
        <f>20*B11</f>
        <v>10</v>
      </c>
    </row>
    <row r="12" spans="1:4" x14ac:dyDescent="0.25">
      <c r="A12" t="s">
        <v>9</v>
      </c>
      <c r="B12">
        <v>0</v>
      </c>
      <c r="C12">
        <f>FLOOR(C11,1)+B12</f>
        <v>5</v>
      </c>
      <c r="D12">
        <f>5*B12</f>
        <v>0</v>
      </c>
    </row>
    <row r="13" spans="1:4" x14ac:dyDescent="0.25">
      <c r="A13" t="s">
        <v>10</v>
      </c>
      <c r="C13">
        <f>C2*C2/5</f>
        <v>16.2</v>
      </c>
    </row>
    <row r="15" spans="1:4" x14ac:dyDescent="0.25">
      <c r="A15" t="s">
        <v>15</v>
      </c>
      <c r="D15">
        <f>SUM(D2:D12)</f>
        <v>45</v>
      </c>
    </row>
    <row r="17" spans="1:4" x14ac:dyDescent="0.25">
      <c r="A17" t="s">
        <v>16</v>
      </c>
      <c r="D17" t="s">
        <v>14</v>
      </c>
    </row>
    <row r="18" spans="1:4" x14ac:dyDescent="0.25">
      <c r="A18" t="s">
        <v>58</v>
      </c>
      <c r="D18">
        <v>15</v>
      </c>
    </row>
    <row r="19" spans="1:4" x14ac:dyDescent="0.25">
      <c r="A19" t="s">
        <v>31</v>
      </c>
      <c r="D19">
        <v>25</v>
      </c>
    </row>
    <row r="20" spans="1:4" x14ac:dyDescent="0.25">
      <c r="A20" t="s">
        <v>47</v>
      </c>
      <c r="D20">
        <v>5</v>
      </c>
    </row>
    <row r="22" spans="1:4" x14ac:dyDescent="0.25">
      <c r="A22" t="s">
        <v>18</v>
      </c>
      <c r="D22">
        <f>SUM(D18:D21)</f>
        <v>45</v>
      </c>
    </row>
    <row r="24" spans="1:4" x14ac:dyDescent="0.25">
      <c r="A24" t="s">
        <v>17</v>
      </c>
      <c r="D24" t="s">
        <v>14</v>
      </c>
    </row>
    <row r="25" spans="1:4" x14ac:dyDescent="0.25">
      <c r="A25" t="s">
        <v>42</v>
      </c>
      <c r="D25">
        <v>-5</v>
      </c>
    </row>
    <row r="26" spans="1:4" x14ac:dyDescent="0.25">
      <c r="A26" t="s">
        <v>43</v>
      </c>
      <c r="D26">
        <v>-5</v>
      </c>
    </row>
    <row r="27" spans="1:4" x14ac:dyDescent="0.25">
      <c r="A27" t="s">
        <v>44</v>
      </c>
      <c r="D27">
        <v>-5</v>
      </c>
    </row>
    <row r="28" spans="1:4" x14ac:dyDescent="0.25">
      <c r="A28" t="s">
        <v>45</v>
      </c>
      <c r="D28">
        <v>-5</v>
      </c>
    </row>
    <row r="29" spans="1:4" x14ac:dyDescent="0.25">
      <c r="A29" t="s">
        <v>48</v>
      </c>
      <c r="D29">
        <v>-5</v>
      </c>
    </row>
    <row r="30" spans="1:4" x14ac:dyDescent="0.25">
      <c r="A30" t="s">
        <v>49</v>
      </c>
      <c r="D30">
        <v>-5</v>
      </c>
    </row>
    <row r="31" spans="1:4" x14ac:dyDescent="0.25">
      <c r="A31" t="s">
        <v>50</v>
      </c>
      <c r="D31">
        <v>-15</v>
      </c>
    </row>
    <row r="32" spans="1:4" x14ac:dyDescent="0.25">
      <c r="A32" t="s">
        <v>52</v>
      </c>
      <c r="D32">
        <v>-1</v>
      </c>
    </row>
    <row r="34" spans="1:9" x14ac:dyDescent="0.25">
      <c r="A34" t="s">
        <v>19</v>
      </c>
      <c r="D34">
        <f>SUM(D25:D32)</f>
        <v>-46</v>
      </c>
    </row>
    <row r="36" spans="1:9" x14ac:dyDescent="0.25">
      <c r="A36" t="s">
        <v>20</v>
      </c>
      <c r="B36" t="s">
        <v>21</v>
      </c>
      <c r="C36" t="s">
        <v>22</v>
      </c>
      <c r="D36" t="s">
        <v>12</v>
      </c>
      <c r="E36" t="s">
        <v>13</v>
      </c>
      <c r="F36" t="s">
        <v>14</v>
      </c>
      <c r="H36" t="s">
        <v>28</v>
      </c>
      <c r="I36" t="s">
        <v>23</v>
      </c>
    </row>
    <row r="37" spans="1:9" x14ac:dyDescent="0.25">
      <c r="A37" t="s">
        <v>32</v>
      </c>
      <c r="B37" t="s">
        <v>2</v>
      </c>
      <c r="C37" t="s">
        <v>27</v>
      </c>
      <c r="D37">
        <v>1</v>
      </c>
      <c r="E37">
        <f>VLOOKUP(B37,$A$2:$C$10,3,FALSE) + D37</f>
        <v>16</v>
      </c>
      <c r="F37">
        <f>IF(ISBLANK(A37),0,MAX(IF((D37+MATCH(C37,$I$36:$I$39,0)) &gt; 2, (D37+MATCH(C37,$I$36:$I$39,0))*4 - 8, (D37+MATCH(C37,$I$36:$I$39,0))),0))</f>
        <v>8</v>
      </c>
      <c r="H37" t="s">
        <v>29</v>
      </c>
      <c r="I37" t="s">
        <v>26</v>
      </c>
    </row>
    <row r="38" spans="1:9" x14ac:dyDescent="0.25">
      <c r="A38" t="s">
        <v>33</v>
      </c>
      <c r="B38" t="s">
        <v>2</v>
      </c>
      <c r="C38" t="s">
        <v>26</v>
      </c>
      <c r="D38">
        <v>-1</v>
      </c>
      <c r="E38">
        <f t="shared" ref="E38:E57" si="1">VLOOKUP(B38,$A$2:$C$10,3,FALSE) + D38</f>
        <v>14</v>
      </c>
      <c r="F38">
        <f>IF(ISBLANK(A38),0,MAX(IF((D38+MATCH(C38,$I$36:$I$39,0)) &gt; 2, (D38+MATCH(C38,$I$36:$I$39,0))*4 - 8, (D38+MATCH(C38,$I$36:$I$39,0))),0))</f>
        <v>1</v>
      </c>
      <c r="H38" t="s">
        <v>30</v>
      </c>
      <c r="I38" t="s">
        <v>27</v>
      </c>
    </row>
    <row r="39" spans="1:9" x14ac:dyDescent="0.25">
      <c r="A39" t="s">
        <v>34</v>
      </c>
      <c r="B39" t="s">
        <v>2</v>
      </c>
      <c r="C39" t="s">
        <v>23</v>
      </c>
      <c r="D39">
        <v>0</v>
      </c>
      <c r="E39">
        <f t="shared" si="1"/>
        <v>15</v>
      </c>
      <c r="F39">
        <f>IF(ISBLANK(A39),0,MAX(IF((D39+MATCH(C39,$I$36:$I$39,0)) &gt; 2, (D39+MATCH(C39,$I$36:$I$39,0))*4 - 8, (D39+MATCH(C39,$I$36:$I$39,0))),0))</f>
        <v>1</v>
      </c>
      <c r="H39" t="s">
        <v>40</v>
      </c>
      <c r="I39" t="s">
        <v>41</v>
      </c>
    </row>
    <row r="40" spans="1:9" x14ac:dyDescent="0.25">
      <c r="A40" t="s">
        <v>35</v>
      </c>
      <c r="B40" t="s">
        <v>1</v>
      </c>
      <c r="C40" t="s">
        <v>26</v>
      </c>
      <c r="D40">
        <v>-1</v>
      </c>
      <c r="E40">
        <f t="shared" si="1"/>
        <v>8</v>
      </c>
      <c r="F40">
        <f>IF(ISBLANK(A40),0,MAX(IF((D40+MATCH(C40,$I$36:$I$39,0)) &gt; 2, (D40+MATCH(C40,$I$36:$I$39,0))*4 - 8, (D40+MATCH(C40,$I$36:$I$39,0))),0))</f>
        <v>1</v>
      </c>
    </row>
    <row r="41" spans="1:9" x14ac:dyDescent="0.25">
      <c r="A41" t="s">
        <v>36</v>
      </c>
      <c r="B41" t="s">
        <v>2</v>
      </c>
      <c r="C41" t="s">
        <v>26</v>
      </c>
      <c r="D41">
        <v>-1</v>
      </c>
      <c r="E41">
        <f t="shared" si="1"/>
        <v>14</v>
      </c>
      <c r="F41">
        <f>IF(ISBLANK(A41),0,MAX(IF((D41+MATCH(C41,$I$36:$I$39,0)) &gt; 2, (D41+MATCH(C41,$I$36:$I$39,0))*4 - 8, (D41+MATCH(C41,$I$36:$I$39,0))),0))</f>
        <v>1</v>
      </c>
    </row>
    <row r="42" spans="1:9" x14ac:dyDescent="0.25">
      <c r="A42" t="s">
        <v>53</v>
      </c>
      <c r="B42" t="s">
        <v>1</v>
      </c>
      <c r="C42" t="s">
        <v>26</v>
      </c>
      <c r="D42">
        <v>0</v>
      </c>
      <c r="E42">
        <f t="shared" si="1"/>
        <v>9</v>
      </c>
      <c r="F42">
        <f>IF(ISBLANK(A42),0,MAX(IF((D42+MATCH(C42,$I$36:$I$39,0)) &gt; 2, (D42+MATCH(C42,$I$36:$I$39,0))*4 - 8, (D42+MATCH(C42,$I$36:$I$39,0))),0))</f>
        <v>2</v>
      </c>
    </row>
    <row r="43" spans="1:9" x14ac:dyDescent="0.25">
      <c r="A43" t="s">
        <v>37</v>
      </c>
      <c r="B43" t="s">
        <v>2</v>
      </c>
      <c r="C43" t="s">
        <v>26</v>
      </c>
      <c r="D43">
        <v>-1</v>
      </c>
      <c r="E43">
        <f t="shared" si="1"/>
        <v>14</v>
      </c>
      <c r="F43">
        <f>IF(ISBLANK(A43),0,MAX(IF((D43+MATCH(C43,$I$36:$I$39,0)) &gt; 2, (D43+MATCH(C43,$I$36:$I$39,0))*4 - 8, (D43+MATCH(C43,$I$36:$I$39,0))),0))</f>
        <v>1</v>
      </c>
    </row>
    <row r="44" spans="1:9" x14ac:dyDescent="0.25">
      <c r="A44" t="s">
        <v>38</v>
      </c>
      <c r="B44" t="s">
        <v>2</v>
      </c>
      <c r="C44" t="s">
        <v>26</v>
      </c>
      <c r="D44">
        <v>-1</v>
      </c>
      <c r="E44">
        <f t="shared" si="1"/>
        <v>14</v>
      </c>
      <c r="F44">
        <f>IF(ISBLANK(A44),0,MAX(IF((D44+MATCH(C44,$I$36:$I$39,0)) &gt; 2, (D44+MATCH(C44,$I$36:$I$39,0))*4 - 8, (D44+MATCH(C44,$I$36:$I$39,0))),0))</f>
        <v>1</v>
      </c>
    </row>
    <row r="45" spans="1:9" x14ac:dyDescent="0.25">
      <c r="A45" t="s">
        <v>39</v>
      </c>
      <c r="B45" t="s">
        <v>2</v>
      </c>
      <c r="C45" t="s">
        <v>27</v>
      </c>
      <c r="D45">
        <v>2</v>
      </c>
      <c r="E45">
        <f t="shared" si="1"/>
        <v>17</v>
      </c>
      <c r="F45">
        <f>IF(ISBLANK(A45),0,MAX(IF((D45+MATCH(C45,$I$36:$I$39,0)) &gt; 2, (D45+MATCH(C45,$I$36:$I$39,0))*4 - 8, (D45+MATCH(C45,$I$36:$I$39,0))),0))</f>
        <v>12</v>
      </c>
    </row>
    <row r="46" spans="1:9" x14ac:dyDescent="0.25">
      <c r="A46" t="s">
        <v>63</v>
      </c>
      <c r="B46" t="s">
        <v>2</v>
      </c>
      <c r="C46" t="s">
        <v>41</v>
      </c>
      <c r="D46">
        <v>2</v>
      </c>
      <c r="E46">
        <f t="shared" si="1"/>
        <v>17</v>
      </c>
      <c r="F46">
        <f>IF(ISBLANK(A46),0,MAX(IF((D46+MATCH(C46,$I$36:$I$39,0)) &gt; 2, (D46+MATCH(C46,$I$36:$I$39,0))*4 - 8, (D46+MATCH(C46,$I$36:$I$39,0))),0))</f>
        <v>16</v>
      </c>
    </row>
    <row r="47" spans="1:9" x14ac:dyDescent="0.25">
      <c r="A47" t="s">
        <v>64</v>
      </c>
      <c r="B47" t="s">
        <v>2</v>
      </c>
      <c r="C47" t="s">
        <v>41</v>
      </c>
      <c r="D47">
        <v>4</v>
      </c>
      <c r="E47">
        <f t="shared" si="1"/>
        <v>19</v>
      </c>
      <c r="F47">
        <f>IF(ISBLANK(A47),0,MAX(IF((D47+MATCH(C47,$I$36:$I$39,0)) &gt; 2, (D47+MATCH(C47,$I$36:$I$39,0))*4 - 8, (D47+MATCH(C47,$I$36:$I$39,0))),0))</f>
        <v>24</v>
      </c>
    </row>
    <row r="48" spans="1:9" x14ac:dyDescent="0.25">
      <c r="A48" t="s">
        <v>46</v>
      </c>
      <c r="B48" t="s">
        <v>2</v>
      </c>
      <c r="C48" t="s">
        <v>41</v>
      </c>
      <c r="D48">
        <v>4</v>
      </c>
      <c r="E48">
        <f t="shared" si="1"/>
        <v>19</v>
      </c>
      <c r="F48">
        <f>IF(ISBLANK(A48),0,MAX(IF((D48+MATCH(C48,$I$36:$I$39,0)) &gt; 2, (D48+MATCH(C48,$I$36:$I$39,0))*4 - 8, (D48+MATCH(C48,$I$36:$I$39,0))),0))</f>
        <v>24</v>
      </c>
    </row>
    <row r="49" spans="1:6" x14ac:dyDescent="0.25">
      <c r="A49" t="s">
        <v>51</v>
      </c>
      <c r="B49" t="s">
        <v>2</v>
      </c>
      <c r="C49" t="s">
        <v>26</v>
      </c>
      <c r="D49">
        <v>-1</v>
      </c>
      <c r="E49">
        <f t="shared" si="1"/>
        <v>14</v>
      </c>
      <c r="F49">
        <f>IF(ISBLANK(A49),0,MAX(IF((D49+MATCH(C49,$I$36:$I$39,0)) &gt; 2, (D49+MATCH(C49,$I$36:$I$39,0))*4 - 8, (D49+MATCH(C49,$I$36:$I$39,0))),0))</f>
        <v>1</v>
      </c>
    </row>
    <row r="50" spans="1:6" x14ac:dyDescent="0.25">
      <c r="A50" t="s">
        <v>54</v>
      </c>
      <c r="B50" t="s">
        <v>2</v>
      </c>
      <c r="C50" t="s">
        <v>26</v>
      </c>
      <c r="D50">
        <v>-1</v>
      </c>
      <c r="E50">
        <f t="shared" si="1"/>
        <v>14</v>
      </c>
      <c r="F50">
        <f>IF(ISBLANK(A50),0,MAX(IF((D50+MATCH(C50,$I$36:$I$39,0)) &gt; 2, (D50+MATCH(C50,$I$36:$I$39,0))*4 - 8, (D50+MATCH(C50,$I$36:$I$39,0))),0))</f>
        <v>1</v>
      </c>
    </row>
    <row r="51" spans="1:6" x14ac:dyDescent="0.25">
      <c r="A51" t="s">
        <v>59</v>
      </c>
      <c r="B51" t="s">
        <v>2</v>
      </c>
      <c r="C51" t="s">
        <v>27</v>
      </c>
      <c r="D51">
        <v>-2</v>
      </c>
      <c r="E51">
        <f t="shared" si="1"/>
        <v>13</v>
      </c>
      <c r="F51">
        <f>IF(ISBLANK(A51),0,MAX(IF((D51+MATCH(C51,$I$36:$I$39,0)) &gt; 2, (D51+MATCH(C51,$I$36:$I$39,0))*4 - 8, (D51+MATCH(C51,$I$36:$I$39,0))),0))</f>
        <v>1</v>
      </c>
    </row>
    <row r="52" spans="1:6" x14ac:dyDescent="0.25">
      <c r="A52" t="s">
        <v>60</v>
      </c>
      <c r="B52" t="s">
        <v>2</v>
      </c>
      <c r="C52" t="s">
        <v>26</v>
      </c>
      <c r="D52">
        <v>0</v>
      </c>
      <c r="E52">
        <f t="shared" si="1"/>
        <v>15</v>
      </c>
      <c r="F52">
        <f>IF(ISBLANK(A52),0,MAX(IF((D52+MATCH(C52,$I$36:$I$39,0)) &gt; 2, (D52+MATCH(C52,$I$36:$I$39,0))*4 - 8, (D52+MATCH(C52,$I$36:$I$39,0))),0))</f>
        <v>2</v>
      </c>
    </row>
    <row r="53" spans="1:6" x14ac:dyDescent="0.25">
      <c r="A53" t="s">
        <v>56</v>
      </c>
      <c r="B53" t="s">
        <v>2</v>
      </c>
      <c r="C53" t="s">
        <v>27</v>
      </c>
      <c r="D53">
        <v>4</v>
      </c>
      <c r="E53">
        <f t="shared" si="1"/>
        <v>19</v>
      </c>
      <c r="F53">
        <f>IF(ISBLANK(A53),0,MAX(IF((D53+MATCH(C53,$I$36:$I$39,0)) &gt; 2, (D53+MATCH(C53,$I$36:$I$39,0))*4 - 8, (D53+MATCH(C53,$I$36:$I$39,0))),0))</f>
        <v>20</v>
      </c>
    </row>
    <row r="54" spans="1:6" x14ac:dyDescent="0.25">
      <c r="A54" t="s">
        <v>55</v>
      </c>
      <c r="B54" t="s">
        <v>2</v>
      </c>
      <c r="C54" t="s">
        <v>27</v>
      </c>
      <c r="D54">
        <v>-2</v>
      </c>
      <c r="E54">
        <f t="shared" si="1"/>
        <v>13</v>
      </c>
      <c r="F54">
        <f>IF(ISBLANK(A54),0,MAX(IF((D54+MATCH(C54,$I$36:$I$39,0)) &gt; 2, (D54+MATCH(C54,$I$36:$I$39,0))*4 - 8, (D54+MATCH(C54,$I$36:$I$39,0))),0))</f>
        <v>1</v>
      </c>
    </row>
    <row r="55" spans="1:6" x14ac:dyDescent="0.25">
      <c r="A55" t="s">
        <v>57</v>
      </c>
      <c r="B55" t="s">
        <v>2</v>
      </c>
      <c r="C55" t="s">
        <v>27</v>
      </c>
      <c r="D55">
        <v>0</v>
      </c>
      <c r="E55">
        <f t="shared" si="1"/>
        <v>15</v>
      </c>
      <c r="F55">
        <f>IF(ISBLANK(A55),0,MAX(IF((D55+MATCH(C55,$I$36:$I$39,0)) &gt; 2, (D55+MATCH(C55,$I$36:$I$39,0))*4 - 8, (D55+MATCH(C55,$I$36:$I$39,0))),0))</f>
        <v>4</v>
      </c>
    </row>
    <row r="56" spans="1:6" x14ac:dyDescent="0.25">
      <c r="A56" t="s">
        <v>61</v>
      </c>
      <c r="B56" t="s">
        <v>2</v>
      </c>
      <c r="C56" t="s">
        <v>27</v>
      </c>
      <c r="D56">
        <v>-1</v>
      </c>
      <c r="E56">
        <f t="shared" si="1"/>
        <v>14</v>
      </c>
      <c r="F56">
        <f>IF(ISBLANK(A56),0,MAX(IF((D56+MATCH(C56,$I$36:$I$39,0)) &gt; 2, (D56+MATCH(C56,$I$36:$I$39,0))*4 - 8, (D56+MATCH(C56,$I$36:$I$39,0))),0))</f>
        <v>2</v>
      </c>
    </row>
    <row r="57" spans="1:6" x14ac:dyDescent="0.25">
      <c r="A57" t="s">
        <v>62</v>
      </c>
      <c r="B57" t="s">
        <v>2</v>
      </c>
      <c r="C57" t="s">
        <v>27</v>
      </c>
      <c r="D57">
        <v>-1</v>
      </c>
      <c r="E57">
        <f t="shared" si="1"/>
        <v>14</v>
      </c>
      <c r="F57">
        <f>IF(ISBLANK(A57),0,MAX(IF((D57+MATCH(C57,$I$36:$I$39,0)) &gt; 2, (D57+MATCH(C57,$I$36:$I$39,0))*4 - 8, (D57+MATCH(C57,$I$36:$I$39,0))),0))</f>
        <v>2</v>
      </c>
    </row>
    <row r="58" spans="1:6" x14ac:dyDescent="0.25">
      <c r="A58" t="s">
        <v>24</v>
      </c>
      <c r="F58">
        <f>SUM(F37:F57)</f>
        <v>126</v>
      </c>
    </row>
    <row r="60" spans="1:6" x14ac:dyDescent="0.25">
      <c r="A60" t="s">
        <v>25</v>
      </c>
      <c r="F60">
        <f>F58+D34+D22+D15</f>
        <v>170</v>
      </c>
    </row>
  </sheetData>
  <dataValidations count="2">
    <dataValidation type="list" allowBlank="1" showInputMessage="1" showErrorMessage="1" sqref="C37:C57">
      <formula1>$I$36:$I$39</formula1>
    </dataValidation>
    <dataValidation type="list" allowBlank="1" showInputMessage="1" showErrorMessage="1" sqref="B37:B57">
      <formula1>A$2:A$10</formula1>
    </dataValidation>
  </dataValidations>
  <pageMargins left="0.25" right="0.25" top="0.75" bottom="0.75" header="0.3" footer="0.3"/>
  <pageSetup orientation="portrait" r:id="rId1"/>
  <ignoredErrors>
    <ignoredError sqref="C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LinkShare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Quiros</dc:creator>
  <cp:lastModifiedBy>Paulo Quiros</cp:lastModifiedBy>
  <cp:lastPrinted>2015-10-25T18:14:27Z</cp:lastPrinted>
  <dcterms:created xsi:type="dcterms:W3CDTF">2011-03-10T21:09:45Z</dcterms:created>
  <dcterms:modified xsi:type="dcterms:W3CDTF">2015-10-27T14:03:31Z</dcterms:modified>
</cp:coreProperties>
</file>